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vanrooijen-my.sharepoint.com/personal/paul_pmvr_nl/Documents/Stichting Rotary Santa Run/2024/"/>
    </mc:Choice>
  </mc:AlternateContent>
  <xr:revisionPtr revIDLastSave="0" documentId="8_{27D4CBF1-6D63-4480-9710-69C276C9F3CB}" xr6:coauthVersionLast="47" xr6:coauthVersionMax="47" xr10:uidLastSave="{00000000-0000-0000-0000-000000000000}"/>
  <bookViews>
    <workbookView xWindow="12105" yWindow="255" windowWidth="13530" windowHeight="14655" xr2:uid="{00000000-000D-0000-FFFF-FFFF00000000}"/>
  </bookViews>
  <sheets>
    <sheet name="." sheetId="1" r:id="rId1"/>
    <sheet name=".." sheetId="2" r:id="rId2"/>
    <sheet name="..." sheetId="5" r:id="rId3"/>
    <sheet name="...." sheetId="3" r:id="rId4"/>
    <sheet name="....." sheetId="4" r:id="rId5"/>
    <sheet name="......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2" i="1" s="1"/>
  <c r="G26" i="1"/>
  <c r="G25" i="1"/>
  <c r="F25" i="1"/>
  <c r="F22" i="1"/>
  <c r="G37" i="2" l="1"/>
  <c r="E28" i="2" l="1"/>
  <c r="E27" i="2"/>
  <c r="F24" i="2"/>
  <c r="A12" i="2"/>
  <c r="A13" i="2"/>
  <c r="A14" i="2"/>
  <c r="H26" i="1"/>
  <c r="E29" i="2"/>
  <c r="D18" i="1"/>
  <c r="D36" i="1" s="1"/>
  <c r="D35" i="1" s="1"/>
  <c r="F17" i="1"/>
  <c r="E23" i="2" s="1"/>
  <c r="E18" i="1"/>
  <c r="D21" i="2"/>
  <c r="E21" i="2"/>
  <c r="C21" i="2"/>
  <c r="D29" i="2"/>
  <c r="A11" i="2"/>
  <c r="F23" i="2"/>
  <c r="D23" i="2"/>
  <c r="C23" i="2"/>
  <c r="C24" i="2" l="1"/>
  <c r="D24" i="2"/>
  <c r="E36" i="1"/>
  <c r="F18" i="1"/>
  <c r="E24" i="2" s="1"/>
  <c r="G24" i="2" s="1"/>
  <c r="F29" i="2"/>
  <c r="D28" i="2"/>
  <c r="G36" i="1" l="1"/>
  <c r="H18" i="1"/>
  <c r="H25" i="1"/>
  <c r="F28" i="2"/>
  <c r="D27" i="2"/>
  <c r="F27" i="2" s="1"/>
  <c r="F36" i="1"/>
  <c r="H22" i="1"/>
  <c r="H27" i="1" l="1"/>
  <c r="F28" i="1" s="1"/>
  <c r="E32" i="2" s="1"/>
  <c r="G30" i="2"/>
  <c r="G31" i="2" s="1"/>
  <c r="H28" i="1" l="1"/>
  <c r="G32" i="2" s="1"/>
  <c r="G33" i="2" s="1"/>
  <c r="G38" i="2" s="1"/>
  <c r="H29" i="1" l="1"/>
  <c r="H30" i="1" s="1"/>
  <c r="H31" i="1" s="1"/>
  <c r="G39" i="2"/>
  <c r="G40" i="2" s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F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Basispakket omvat in totaal minimaal 6 dozen</t>
        </r>
      </text>
    </comment>
  </commentList>
</comments>
</file>

<file path=xl/sharedStrings.xml><?xml version="1.0" encoding="utf-8"?>
<sst xmlns="http://schemas.openxmlformats.org/spreadsheetml/2006/main" count="83" uniqueCount="66">
  <si>
    <t>Naam</t>
  </si>
  <si>
    <t>Adres</t>
  </si>
  <si>
    <t>PC + Plaats</t>
  </si>
  <si>
    <t>Kinderen</t>
  </si>
  <si>
    <t>€</t>
  </si>
  <si>
    <t>excl OB</t>
  </si>
  <si>
    <t>Totaal</t>
  </si>
  <si>
    <t>totaal</t>
  </si>
  <si>
    <t>Minder medailles</t>
  </si>
  <si>
    <t>Totaal bestelling</t>
  </si>
  <si>
    <t>Bij : omzetbelasting 21%</t>
  </si>
  <si>
    <t>Totaal te voldoen</t>
  </si>
  <si>
    <t>Volwassen</t>
  </si>
  <si>
    <t>t.a.v.</t>
  </si>
  <si>
    <t>telefoonnummer</t>
  </si>
  <si>
    <t>Factuur</t>
  </si>
  <si>
    <t>KvK</t>
  </si>
  <si>
    <t>Bank</t>
  </si>
  <si>
    <t>mail</t>
  </si>
  <si>
    <t>Kortingsregelingen</t>
  </si>
  <si>
    <t>Omschrijving</t>
  </si>
  <si>
    <t>factuur datum</t>
  </si>
  <si>
    <t>factuurnummer</t>
  </si>
  <si>
    <t>-</t>
  </si>
  <si>
    <t>Betalingstermijn : 14 dagen</t>
  </si>
  <si>
    <t>OB nummer</t>
  </si>
  <si>
    <t>Minder deelnemers (incl. pak en medaille!)</t>
  </si>
  <si>
    <t>Totaal bestelling (excl omzetbelasting)</t>
  </si>
  <si>
    <t>Totaal bestelling (incl omzetbelasting)</t>
  </si>
  <si>
    <t>1. Factuuradres</t>
  </si>
  <si>
    <t>4. Afleveradres</t>
  </si>
  <si>
    <t>3b. Korting inbreng oude voorraad</t>
  </si>
  <si>
    <t>Aantal stuks</t>
  </si>
  <si>
    <t>2. Bestelling (volle dozen)</t>
  </si>
  <si>
    <t>Aantal dozen à 40 stuks</t>
  </si>
  <si>
    <t>Minus : korting</t>
  </si>
  <si>
    <t>Bij : extra's</t>
  </si>
  <si>
    <t>= invullen</t>
  </si>
  <si>
    <t>medailles</t>
  </si>
  <si>
    <t>startnrs</t>
  </si>
  <si>
    <t>Aantal dozen</t>
  </si>
  <si>
    <t>Af : staffelkorting, zie formulier voorwaarden</t>
  </si>
  <si>
    <t>Minder pakken (veelvoud van 40)</t>
  </si>
  <si>
    <t>Wilt u startnummers?</t>
  </si>
  <si>
    <t xml:space="preserve"> (ja/nee)</t>
  </si>
  <si>
    <t>ja</t>
  </si>
  <si>
    <t>nee</t>
  </si>
  <si>
    <t>Minder pakken</t>
  </si>
  <si>
    <t>3a. Korting bij minder dan 240 deelnemers</t>
  </si>
  <si>
    <t>Aantal deelnemers (vlvoud v 40)</t>
  </si>
  <si>
    <t>3c. Recapitulatie bestelling</t>
  </si>
  <si>
    <t>Minder medailles (veelvoud van 40)</t>
  </si>
  <si>
    <t>tabel dozen</t>
  </si>
  <si>
    <t>tabel minder deelnemers</t>
  </si>
  <si>
    <t>tabel startnummers</t>
  </si>
  <si>
    <t>tabel minder pakken/medailles</t>
  </si>
  <si>
    <t>6. Opmerkingen</t>
  </si>
  <si>
    <t>5. Bankrekeningnummer van uw club</t>
  </si>
  <si>
    <t>byADELAAR V.O.F.</t>
  </si>
  <si>
    <t>Bernhardstraat 17</t>
  </si>
  <si>
    <t>3433 EL NIEUWEGEIN</t>
  </si>
  <si>
    <t>NL21 RABO 0301 9268 24</t>
  </si>
  <si>
    <t>rsr@byadelaar.nl</t>
  </si>
  <si>
    <t>NL856327657B01</t>
  </si>
  <si>
    <t xml:space="preserve">    Datum van uw Santa Run</t>
  </si>
  <si>
    <t>Bestelformulier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</si>
</sst>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3]d\ mmmm\ yyyy;@"/>
  </numFmts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4" fontId="0" fillId="0" borderId="0" xfId="0" applyNumberFormat="1" applyProtection="1">
      <protection locked="0"/>
    </xf>
    <xf numFmtId="4" fontId="0" fillId="0" borderId="2" xfId="0" applyNumberFormat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/>
    <xf numFmtId="0" fontId="3" fillId="0" borderId="0" xfId="1" applyAlignment="1" applyProtection="1"/>
    <xf numFmtId="2" fontId="0" fillId="0" borderId="0" xfId="0" applyNumberFormat="1"/>
    <xf numFmtId="3" fontId="0" fillId="0" borderId="0" xfId="0" applyNumberFormat="1"/>
    <xf numFmtId="164" fontId="0" fillId="0" borderId="0" xfId="0" applyNumberFormat="1"/>
    <xf numFmtId="9" fontId="2" fillId="0" borderId="0" xfId="2" applyFont="1" applyFill="1" applyProtection="1"/>
    <xf numFmtId="9" fontId="2" fillId="0" borderId="0" xfId="2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4" xfId="0" applyFont="1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0" fontId="4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/>
    <xf numFmtId="0" fontId="0" fillId="2" borderId="0" xfId="0" quotePrefix="1" applyFill="1"/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4" fontId="0" fillId="0" borderId="0" xfId="0" quotePrefix="1" applyNumberFormat="1"/>
    <xf numFmtId="1" fontId="0" fillId="0" borderId="0" xfId="0" applyNumberFormat="1"/>
    <xf numFmtId="164" fontId="0" fillId="0" borderId="0" xfId="0" applyNumberFormat="1" applyAlignment="1">
      <alignment horizontal="right"/>
    </xf>
    <xf numFmtId="3" fontId="0" fillId="2" borderId="0" xfId="0" applyNumberFormat="1" applyFill="1" applyAlignment="1" applyProtection="1">
      <alignment horizontal="right"/>
      <protection locked="0"/>
    </xf>
    <xf numFmtId="3" fontId="0" fillId="0" borderId="11" xfId="0" applyNumberForma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165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quotePrefix="1" applyFont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yperlink" xfId="1" builtinId="8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7</xdr:col>
      <xdr:colOff>542925</xdr:colOff>
      <xdr:row>7</xdr:row>
      <xdr:rowOff>152400</xdr:rowOff>
    </xdr:to>
    <xdr:pic>
      <xdr:nvPicPr>
        <xdr:cNvPr id="1168" name="Picture 1">
          <a:extLst>
            <a:ext uri="{FF2B5EF4-FFF2-40B4-BE49-F238E27FC236}">
              <a16:creationId xmlns:a16="http://schemas.microsoft.com/office/drawing/2014/main" id="{C7BCAE4E-B75E-47DE-9C88-5A81F8ED3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7625"/>
          <a:ext cx="283845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238127</xdr:rowOff>
    </xdr:from>
    <xdr:to>
      <xdr:col>3</xdr:col>
      <xdr:colOff>440531</xdr:colOff>
      <xdr:row>6</xdr:row>
      <xdr:rowOff>83346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048AD66-A89F-4799-8257-96E3808A1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238127"/>
          <a:ext cx="3214687" cy="117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sr@byadelaar.n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zoomScale="70" zoomScaleNormal="70" workbookViewId="0">
      <selection activeCell="B10" sqref="B10:F10"/>
    </sheetView>
  </sheetViews>
  <sheetFormatPr defaultRowHeight="15" x14ac:dyDescent="0.25"/>
  <cols>
    <col min="1" max="1" width="22.140625" customWidth="1"/>
    <col min="2" max="2" width="10.42578125" customWidth="1"/>
    <col min="3" max="3" width="10.42578125" bestFit="1" customWidth="1"/>
    <col min="7" max="7" width="9.42578125" bestFit="1" customWidth="1"/>
    <col min="8" max="8" width="10.85546875" bestFit="1" customWidth="1"/>
    <col min="9" max="20" width="9.140625" customWidth="1"/>
  </cols>
  <sheetData>
    <row r="1" spans="1:8" ht="28.5" x14ac:dyDescent="0.45">
      <c r="A1" s="14" t="s">
        <v>65</v>
      </c>
    </row>
    <row r="2" spans="1:8" ht="15" customHeight="1" x14ac:dyDescent="0.3">
      <c r="A2" s="6"/>
    </row>
    <row r="3" spans="1:8" ht="15" customHeight="1" x14ac:dyDescent="0.3">
      <c r="A3" s="6"/>
    </row>
    <row r="4" spans="1:8" ht="15" customHeight="1" x14ac:dyDescent="0.3">
      <c r="A4" s="6"/>
    </row>
    <row r="5" spans="1:8" ht="15" customHeight="1" x14ac:dyDescent="0.3">
      <c r="A5" s="6"/>
    </row>
    <row r="6" spans="1:8" ht="15" customHeight="1" x14ac:dyDescent="0.3">
      <c r="A6" s="6"/>
    </row>
    <row r="7" spans="1:8" ht="15" customHeight="1" x14ac:dyDescent="0.3">
      <c r="A7" s="6"/>
    </row>
    <row r="9" spans="1:8" x14ac:dyDescent="0.25">
      <c r="A9" s="7" t="s">
        <v>29</v>
      </c>
    </row>
    <row r="10" spans="1:8" x14ac:dyDescent="0.25">
      <c r="A10" t="s">
        <v>0</v>
      </c>
      <c r="B10" s="44"/>
      <c r="C10" s="44"/>
      <c r="D10" s="44"/>
      <c r="E10" s="44"/>
      <c r="F10" s="44"/>
      <c r="G10" s="22"/>
      <c r="H10" s="31" t="s">
        <v>37</v>
      </c>
    </row>
    <row r="11" spans="1:8" x14ac:dyDescent="0.25">
      <c r="A11" t="s">
        <v>13</v>
      </c>
      <c r="B11" s="45"/>
      <c r="C11" s="45"/>
      <c r="D11" s="45"/>
      <c r="E11" s="45"/>
      <c r="F11" s="45"/>
    </row>
    <row r="12" spans="1:8" x14ac:dyDescent="0.25">
      <c r="A12" t="s">
        <v>1</v>
      </c>
      <c r="B12" s="45"/>
      <c r="C12" s="45"/>
      <c r="D12" s="45"/>
      <c r="E12" s="45"/>
      <c r="F12" s="45"/>
    </row>
    <row r="13" spans="1:8" x14ac:dyDescent="0.25">
      <c r="A13" t="s">
        <v>2</v>
      </c>
      <c r="B13" s="45"/>
      <c r="C13" s="45"/>
      <c r="D13" s="45"/>
      <c r="E13" s="45"/>
      <c r="F13" s="45"/>
    </row>
    <row r="15" spans="1:8" x14ac:dyDescent="0.25">
      <c r="D15" s="39"/>
      <c r="E15" s="40"/>
      <c r="G15" s="8" t="s">
        <v>4</v>
      </c>
      <c r="H15" s="8" t="s">
        <v>4</v>
      </c>
    </row>
    <row r="16" spans="1:8" s="7" customFormat="1" x14ac:dyDescent="0.25">
      <c r="A16" s="7" t="s">
        <v>33</v>
      </c>
      <c r="D16" s="8" t="s">
        <v>12</v>
      </c>
      <c r="E16" s="8" t="s">
        <v>3</v>
      </c>
      <c r="F16" s="8" t="s">
        <v>7</v>
      </c>
      <c r="G16" s="8" t="s">
        <v>5</v>
      </c>
      <c r="H16" s="8" t="s">
        <v>6</v>
      </c>
    </row>
    <row r="17" spans="1:20" x14ac:dyDescent="0.25">
      <c r="A17" t="s">
        <v>34</v>
      </c>
      <c r="D17" s="33">
        <v>4</v>
      </c>
      <c r="E17" s="33">
        <v>2</v>
      </c>
      <c r="F17" s="17">
        <f>SUM(D17:E17)</f>
        <v>6</v>
      </c>
      <c r="G17" s="1"/>
      <c r="H17" s="1"/>
      <c r="J17" s="34"/>
      <c r="K17" s="1"/>
      <c r="M17" s="18"/>
      <c r="N17" s="18"/>
      <c r="P17" s="18"/>
      <c r="Q17" s="18"/>
      <c r="S17" s="36"/>
      <c r="T17" s="36"/>
    </row>
    <row r="18" spans="1:20" x14ac:dyDescent="0.25">
      <c r="A18" t="s">
        <v>32</v>
      </c>
      <c r="D18" s="17">
        <f>D17*40</f>
        <v>160</v>
      </c>
      <c r="E18" s="17">
        <f>E17*40</f>
        <v>80</v>
      </c>
      <c r="F18" s="17">
        <f>SUM(D18:E18)</f>
        <v>240</v>
      </c>
      <c r="G18" s="1">
        <f>7.29167/1.21</f>
        <v>6.0261735537190084</v>
      </c>
      <c r="H18" s="1">
        <f>F18*G18</f>
        <v>1446.2816528925621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1"/>
    </row>
    <row r="19" spans="1:20" x14ac:dyDescent="0.25">
      <c r="A19" t="s">
        <v>43</v>
      </c>
      <c r="B19" s="22" t="s">
        <v>44</v>
      </c>
      <c r="D19" s="17"/>
      <c r="E19" s="17"/>
      <c r="F19" s="37" t="s">
        <v>45</v>
      </c>
      <c r="H19" s="1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1"/>
    </row>
    <row r="20" spans="1:20" x14ac:dyDescent="0.25">
      <c r="F20" s="1"/>
      <c r="H20" s="1"/>
      <c r="J20" s="35"/>
      <c r="K20" s="35"/>
      <c r="L20" s="35"/>
      <c r="M20" s="35"/>
      <c r="N20" s="35"/>
      <c r="O20" s="35"/>
      <c r="P20" s="35"/>
      <c r="Q20" s="35"/>
      <c r="R20" s="35"/>
      <c r="T20" s="1"/>
    </row>
    <row r="21" spans="1:20" x14ac:dyDescent="0.25">
      <c r="A21" s="7" t="s">
        <v>48</v>
      </c>
      <c r="H21" s="1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1"/>
    </row>
    <row r="22" spans="1:20" x14ac:dyDescent="0.25">
      <c r="A22" t="s">
        <v>49</v>
      </c>
      <c r="D22" s="32">
        <v>0</v>
      </c>
      <c r="E22" s="32">
        <v>0</v>
      </c>
      <c r="F22">
        <f>SUM(D22:E22)</f>
        <v>0</v>
      </c>
      <c r="G22" s="1">
        <f>-G18</f>
        <v>-6.0261735537190084</v>
      </c>
      <c r="H22" s="1">
        <f>F22*G22</f>
        <v>0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"/>
    </row>
    <row r="23" spans="1:20" x14ac:dyDescent="0.25">
      <c r="G23" s="1"/>
      <c r="H23" s="1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"/>
    </row>
    <row r="24" spans="1:20" x14ac:dyDescent="0.25">
      <c r="A24" s="7" t="s">
        <v>31</v>
      </c>
      <c r="F24" s="22"/>
      <c r="G24" s="1"/>
      <c r="H24" s="1"/>
      <c r="J24" s="35"/>
      <c r="K24" s="35"/>
      <c r="L24" s="35"/>
      <c r="M24" s="35"/>
      <c r="N24" s="35"/>
      <c r="O24" s="35"/>
      <c r="P24" s="35"/>
      <c r="Q24" s="35"/>
      <c r="R24" s="35"/>
      <c r="T24" s="1"/>
    </row>
    <row r="25" spans="1:20" x14ac:dyDescent="0.25">
      <c r="A25" t="s">
        <v>42</v>
      </c>
      <c r="D25" s="32">
        <v>0</v>
      </c>
      <c r="E25" s="32">
        <v>0</v>
      </c>
      <c r="F25">
        <f>SUM(D25:E25)</f>
        <v>0</v>
      </c>
      <c r="G25" s="1">
        <f>-2.50712/1.21</f>
        <v>-2.0720000000000001</v>
      </c>
      <c r="H25" s="1">
        <f>F25*G25</f>
        <v>0</v>
      </c>
      <c r="J25" s="35"/>
      <c r="K25" s="35"/>
      <c r="L25" s="35"/>
      <c r="M25" s="35"/>
      <c r="N25" s="35"/>
      <c r="O25" s="35"/>
      <c r="P25" s="35"/>
      <c r="Q25" s="35"/>
      <c r="R25" s="35"/>
      <c r="T25" s="1"/>
    </row>
    <row r="26" spans="1:20" x14ac:dyDescent="0.25">
      <c r="A26" t="s">
        <v>51</v>
      </c>
      <c r="F26" s="32">
        <v>0</v>
      </c>
      <c r="G26" s="1">
        <f>-0.73</f>
        <v>-0.73</v>
      </c>
      <c r="H26" s="3">
        <f>F26*G26</f>
        <v>0</v>
      </c>
      <c r="J26" s="35"/>
      <c r="K26" s="35"/>
      <c r="L26" s="35"/>
      <c r="M26" s="35"/>
      <c r="N26" s="35"/>
      <c r="O26" s="35"/>
      <c r="P26" s="35"/>
      <c r="Q26" s="35"/>
      <c r="R26" s="35"/>
      <c r="T26" s="1"/>
    </row>
    <row r="27" spans="1:20" x14ac:dyDescent="0.25">
      <c r="F27" s="1"/>
      <c r="G27" s="1"/>
      <c r="H27" s="4">
        <f>SUM(H18:H26)</f>
        <v>1446.2816528925621</v>
      </c>
      <c r="J27" s="35"/>
      <c r="K27" s="35"/>
      <c r="L27" s="35"/>
      <c r="M27" s="35"/>
      <c r="N27" s="35"/>
      <c r="O27" s="35"/>
      <c r="P27" s="35"/>
      <c r="Q27" s="35"/>
      <c r="R27" s="35"/>
      <c r="T27" s="1"/>
    </row>
    <row r="28" spans="1:20" x14ac:dyDescent="0.25">
      <c r="A28" t="s">
        <v>41</v>
      </c>
      <c r="F28" s="19">
        <f>(IF(H27&gt;6800,10%,IF(H27&gt;5600,8%,IF(H27&gt;4400,6%,IF(H27&gt;3200,4%,IF(H27&gt;2000,2%,0%))))))</f>
        <v>0</v>
      </c>
      <c r="G28" s="1"/>
      <c r="H28" s="3">
        <f>-F28*H27</f>
        <v>0</v>
      </c>
      <c r="J28" s="35"/>
      <c r="K28" s="35"/>
      <c r="L28" s="35"/>
      <c r="M28" s="35"/>
      <c r="N28" s="35"/>
      <c r="O28" s="35"/>
      <c r="P28" s="35"/>
      <c r="Q28" s="35"/>
      <c r="R28" s="35"/>
      <c r="T28" s="1"/>
    </row>
    <row r="29" spans="1:20" x14ac:dyDescent="0.25">
      <c r="A29" t="s">
        <v>27</v>
      </c>
      <c r="F29" s="1"/>
      <c r="G29" s="1"/>
      <c r="H29" s="1">
        <f>H27+H28</f>
        <v>1446.2816528925621</v>
      </c>
      <c r="J29" s="35"/>
      <c r="K29" s="35"/>
      <c r="L29" s="35"/>
      <c r="M29" s="35"/>
      <c r="N29" s="35"/>
      <c r="O29" s="35"/>
      <c r="P29" s="35"/>
      <c r="Q29" s="35"/>
      <c r="R29" s="35"/>
      <c r="T29" s="1"/>
    </row>
    <row r="30" spans="1:20" x14ac:dyDescent="0.25">
      <c r="A30" t="s">
        <v>10</v>
      </c>
      <c r="F30" s="1"/>
      <c r="G30" s="1"/>
      <c r="H30" s="1">
        <f>H29*0.21</f>
        <v>303.719147107438</v>
      </c>
      <c r="J30" s="35"/>
      <c r="K30" s="35"/>
      <c r="L30" s="35"/>
      <c r="M30" s="35"/>
      <c r="N30" s="35"/>
      <c r="O30" s="35"/>
      <c r="P30" s="35"/>
      <c r="Q30" s="35"/>
      <c r="R30" s="35"/>
      <c r="T30" s="1"/>
    </row>
    <row r="31" spans="1:20" ht="15.75" thickBot="1" x14ac:dyDescent="0.3">
      <c r="A31" s="5" t="s">
        <v>28</v>
      </c>
      <c r="H31" s="2">
        <f>H29+H30</f>
        <v>1750.0008</v>
      </c>
      <c r="J31" s="35"/>
      <c r="K31" s="35"/>
      <c r="L31" s="35"/>
      <c r="M31" s="35"/>
      <c r="N31" s="35"/>
      <c r="O31" s="35"/>
      <c r="P31" s="35"/>
      <c r="Q31" s="35"/>
      <c r="R31" s="35"/>
      <c r="T31" s="1"/>
    </row>
    <row r="32" spans="1:20" ht="16.5" thickTop="1" thickBot="1" x14ac:dyDescent="0.3">
      <c r="A32" s="5"/>
      <c r="H32" s="1"/>
      <c r="J32" s="35"/>
      <c r="K32" s="35"/>
      <c r="L32" s="35"/>
      <c r="M32" s="35"/>
      <c r="N32" s="35"/>
      <c r="O32" s="35"/>
      <c r="P32" s="35"/>
      <c r="Q32" s="35"/>
      <c r="R32" s="35"/>
      <c r="T32" s="1"/>
    </row>
    <row r="33" spans="1:20" x14ac:dyDescent="0.25">
      <c r="A33" s="23" t="s">
        <v>50</v>
      </c>
      <c r="B33" s="24"/>
      <c r="C33" s="24"/>
      <c r="D33" s="24"/>
      <c r="E33" s="41"/>
      <c r="F33" s="24"/>
      <c r="G33" s="24"/>
      <c r="H33" s="25"/>
      <c r="J33" s="35"/>
      <c r="K33" s="35"/>
      <c r="L33" s="35"/>
      <c r="M33" s="35"/>
      <c r="N33" s="35"/>
      <c r="O33" s="35"/>
      <c r="P33" s="35"/>
      <c r="Q33" s="35"/>
      <c r="R33" s="35"/>
      <c r="T33" s="1"/>
    </row>
    <row r="34" spans="1:20" x14ac:dyDescent="0.25">
      <c r="A34" s="26"/>
      <c r="D34" s="8" t="s">
        <v>12</v>
      </c>
      <c r="E34" s="39" t="s">
        <v>3</v>
      </c>
      <c r="F34" s="8" t="s">
        <v>38</v>
      </c>
      <c r="G34" s="8" t="s">
        <v>39</v>
      </c>
      <c r="H34" s="27"/>
      <c r="J34" s="35"/>
      <c r="K34" s="35"/>
      <c r="L34" s="43"/>
      <c r="M34" s="35"/>
      <c r="N34" s="35"/>
      <c r="O34" s="35"/>
      <c r="P34" s="35"/>
      <c r="Q34" s="35"/>
      <c r="R34" s="35"/>
      <c r="T34" s="1"/>
    </row>
    <row r="35" spans="1:20" x14ac:dyDescent="0.25">
      <c r="A35" s="26" t="s">
        <v>40</v>
      </c>
      <c r="D35" s="17">
        <f>D36/40</f>
        <v>4</v>
      </c>
      <c r="E35" s="17">
        <f>E36/40</f>
        <v>2</v>
      </c>
      <c r="H35" s="27"/>
      <c r="J35" s="35"/>
      <c r="K35" s="35"/>
      <c r="L35" s="35"/>
      <c r="M35" s="35"/>
      <c r="N35" s="35"/>
      <c r="O35" s="35"/>
      <c r="P35" s="35"/>
      <c r="Q35" s="35"/>
      <c r="R35" s="35"/>
      <c r="T35" s="1"/>
    </row>
    <row r="36" spans="1:20" ht="15.75" thickBot="1" x14ac:dyDescent="0.3">
      <c r="A36" s="28" t="s">
        <v>32</v>
      </c>
      <c r="B36" s="29"/>
      <c r="C36" s="29"/>
      <c r="D36" s="30">
        <f>D18-D22-D25</f>
        <v>160</v>
      </c>
      <c r="E36" s="30">
        <f>E18-E22-E25</f>
        <v>80</v>
      </c>
      <c r="F36" s="30">
        <f>F18-F22-F26</f>
        <v>240</v>
      </c>
      <c r="G36" s="30">
        <f>IF(F19="ja",F18-F22,0)</f>
        <v>240</v>
      </c>
      <c r="H36" s="38"/>
      <c r="J36" s="35"/>
      <c r="K36" s="35"/>
      <c r="L36" s="35"/>
      <c r="M36" s="35"/>
      <c r="N36" s="35"/>
      <c r="O36" s="35"/>
      <c r="P36" s="35"/>
      <c r="Q36" s="35"/>
      <c r="R36" s="35"/>
      <c r="T36" s="1"/>
    </row>
    <row r="37" spans="1:20" x14ac:dyDescent="0.25">
      <c r="C37" s="17"/>
      <c r="D37" s="17"/>
      <c r="E37" s="17"/>
      <c r="F37" s="17"/>
      <c r="N37" s="13"/>
      <c r="T37" s="1"/>
    </row>
    <row r="38" spans="1:20" x14ac:dyDescent="0.25">
      <c r="A38" s="7" t="s">
        <v>30</v>
      </c>
    </row>
    <row r="39" spans="1:20" x14ac:dyDescent="0.25">
      <c r="A39" t="s">
        <v>0</v>
      </c>
      <c r="B39" s="44"/>
      <c r="C39" s="44"/>
      <c r="D39" s="44"/>
      <c r="E39" s="44"/>
      <c r="F39" s="44"/>
    </row>
    <row r="40" spans="1:20" x14ac:dyDescent="0.25">
      <c r="A40" t="s">
        <v>1</v>
      </c>
      <c r="B40" s="44"/>
      <c r="C40" s="44"/>
      <c r="D40" s="44"/>
      <c r="E40" s="44"/>
      <c r="F40" s="44"/>
    </row>
    <row r="41" spans="1:20" x14ac:dyDescent="0.25">
      <c r="A41" t="s">
        <v>2</v>
      </c>
      <c r="B41" s="44"/>
      <c r="C41" s="44"/>
      <c r="D41" s="44"/>
      <c r="E41" s="44"/>
      <c r="F41" s="44"/>
    </row>
    <row r="42" spans="1:20" x14ac:dyDescent="0.25">
      <c r="A42" t="s">
        <v>14</v>
      </c>
      <c r="B42" s="44"/>
      <c r="C42" s="44"/>
      <c r="D42" s="44"/>
      <c r="E42" s="44"/>
      <c r="F42" s="44"/>
    </row>
    <row r="44" spans="1:20" x14ac:dyDescent="0.25">
      <c r="A44" s="7" t="s">
        <v>57</v>
      </c>
      <c r="D44" s="46"/>
      <c r="E44" s="47"/>
      <c r="F44" s="47"/>
    </row>
    <row r="45" spans="1:20" x14ac:dyDescent="0.25">
      <c r="A45" s="7" t="s">
        <v>64</v>
      </c>
      <c r="E45" s="48"/>
      <c r="F45" s="49"/>
    </row>
    <row r="47" spans="1:20" x14ac:dyDescent="0.25">
      <c r="A47" s="7" t="s">
        <v>56</v>
      </c>
    </row>
    <row r="48" spans="1:20" x14ac:dyDescent="0.25">
      <c r="A48" s="44"/>
      <c r="B48" s="44"/>
      <c r="C48" s="44"/>
      <c r="D48" s="44"/>
      <c r="E48" s="44"/>
      <c r="F48" s="44"/>
      <c r="G48" s="44"/>
      <c r="H48" s="44"/>
    </row>
    <row r="49" spans="1:8" x14ac:dyDescent="0.25">
      <c r="A49" s="45"/>
      <c r="B49" s="45"/>
      <c r="C49" s="45"/>
      <c r="D49" s="45"/>
      <c r="E49" s="45"/>
      <c r="F49" s="45"/>
      <c r="G49" s="45"/>
      <c r="H49" s="45"/>
    </row>
    <row r="50" spans="1:8" x14ac:dyDescent="0.25">
      <c r="A50" s="45"/>
      <c r="B50" s="45"/>
      <c r="C50" s="45"/>
      <c r="D50" s="45"/>
      <c r="E50" s="45"/>
      <c r="F50" s="45"/>
      <c r="G50" s="45"/>
      <c r="H50" s="45"/>
    </row>
    <row r="51" spans="1:8" x14ac:dyDescent="0.25">
      <c r="A51" s="45"/>
      <c r="B51" s="45"/>
      <c r="C51" s="45"/>
      <c r="D51" s="45"/>
      <c r="E51" s="45"/>
      <c r="F51" s="45"/>
      <c r="G51" s="45"/>
      <c r="H51" s="45"/>
    </row>
  </sheetData>
  <sheetProtection algorithmName="SHA-512" hashValue="Rd7zbKztn+2+Je9NxyC8Eezd2UA83FrFAYok4eNJy/qYD5q30avhCn3uHikHagRZ1HoluspyPysoIEp9Dfxl/A==" saltValue="IsGHwidADb7Gap2Rj3/tEQ==" spinCount="100000" sheet="1" objects="1" scenarios="1" selectLockedCells="1"/>
  <mergeCells count="14">
    <mergeCell ref="A48:H48"/>
    <mergeCell ref="A49:H49"/>
    <mergeCell ref="A50:H50"/>
    <mergeCell ref="A51:H51"/>
    <mergeCell ref="D44:F44"/>
    <mergeCell ref="E45:F45"/>
    <mergeCell ref="B42:F42"/>
    <mergeCell ref="B39:F39"/>
    <mergeCell ref="B40:F40"/>
    <mergeCell ref="B10:F10"/>
    <mergeCell ref="B11:F11"/>
    <mergeCell ref="B12:F12"/>
    <mergeCell ref="B13:F13"/>
    <mergeCell ref="B41:F41"/>
  </mergeCells>
  <pageMargins left="0.51181102362204722" right="0.51181102362204722" top="0.74803149606299213" bottom="0.35433070866141736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erkeerde invoer" error="vul in ja of nee" xr:uid="{00000000-0002-0000-0000-000000000000}">
          <x14:formula1>
            <xm:f>'....'!$A$2:$A$3</xm:f>
          </x14:formula1>
          <xm:sqref>F19</xm:sqref>
        </x14:dataValidation>
        <x14:dataValidation type="list" allowBlank="1" showInputMessage="1" showErrorMessage="1" errorTitle="Ongeldige invoer" error="Vul een waarde uit de tabel in" xr:uid="{00000000-0002-0000-0000-000003000000}">
          <x14:formula1>
            <xm:f>'......'!$A$2:$A$12</xm:f>
          </x14:formula1>
          <xm:sqref>F26 D25:E25</xm:sqref>
        </x14:dataValidation>
        <x14:dataValidation type="list" allowBlank="1" showInputMessage="1" showErrorMessage="1" errorTitle="Ongeldige invoer" error="Vul een waarde uit de tabel in" xr:uid="{00000000-0002-0000-0000-000001000000}">
          <x14:formula1>
            <xm:f>'.....'!$A$2:$A$7</xm:f>
          </x14:formula1>
          <xm:sqref>D22:E22</xm:sqref>
        </x14:dataValidation>
        <x14:dataValidation type="list" allowBlank="1" showInputMessage="1" showErrorMessage="1" errorTitle="Ongeldige invoer" error="Vul een waarde uit de tabel in" xr:uid="{00000000-0002-0000-0000-000002000000}">
          <x14:formula1>
            <xm:f>'...'!$A$2:$A$77</xm:f>
          </x14:formula1>
          <xm:sqref>D17:E17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80" zoomScaleNormal="80" workbookViewId="0">
      <selection activeCell="F13" sqref="F13:G13"/>
    </sheetView>
  </sheetViews>
  <sheetFormatPr defaultRowHeight="15" x14ac:dyDescent="0.25"/>
  <cols>
    <col min="1" max="1" width="23.85546875" customWidth="1"/>
    <col min="2" max="2" width="10.42578125" customWidth="1"/>
    <col min="3" max="3" width="10.42578125" bestFit="1" customWidth="1"/>
    <col min="6" max="6" width="11" customWidth="1"/>
    <col min="7" max="7" width="13.28515625" customWidth="1"/>
    <col min="8" max="8" width="12.7109375" customWidth="1"/>
  </cols>
  <sheetData>
    <row r="1" spans="1:9" ht="30" customHeight="1" x14ac:dyDescent="0.55000000000000004">
      <c r="F1" s="9" t="s">
        <v>15</v>
      </c>
    </row>
    <row r="2" spans="1:9" ht="15" customHeight="1" x14ac:dyDescent="0.3">
      <c r="A2" s="6"/>
    </row>
    <row r="3" spans="1:9" ht="15" customHeight="1" x14ac:dyDescent="0.3">
      <c r="A3" s="6"/>
      <c r="E3" s="10" t="s">
        <v>1</v>
      </c>
      <c r="F3" s="7" t="s">
        <v>58</v>
      </c>
    </row>
    <row r="4" spans="1:9" ht="15" customHeight="1" x14ac:dyDescent="0.3">
      <c r="A4" s="6"/>
      <c r="F4" s="7" t="s">
        <v>59</v>
      </c>
    </row>
    <row r="5" spans="1:9" ht="15" customHeight="1" x14ac:dyDescent="0.3">
      <c r="A5" s="6"/>
      <c r="F5" s="7" t="s">
        <v>60</v>
      </c>
    </row>
    <row r="6" spans="1:9" ht="15" customHeight="1" x14ac:dyDescent="0.3">
      <c r="A6" s="6"/>
      <c r="F6" s="10"/>
      <c r="G6" s="7"/>
    </row>
    <row r="7" spans="1:9" ht="15" customHeight="1" x14ac:dyDescent="0.25">
      <c r="E7" s="10" t="s">
        <v>16</v>
      </c>
      <c r="F7" s="21">
        <v>65944917</v>
      </c>
    </row>
    <row r="8" spans="1:9" ht="15" customHeight="1" x14ac:dyDescent="0.25">
      <c r="E8" s="10" t="s">
        <v>17</v>
      </c>
      <c r="F8" s="7" t="s">
        <v>61</v>
      </c>
    </row>
    <row r="9" spans="1:9" ht="15" customHeight="1" x14ac:dyDescent="0.25">
      <c r="A9" s="5"/>
      <c r="E9" s="10" t="s">
        <v>18</v>
      </c>
      <c r="F9" s="15" t="s">
        <v>62</v>
      </c>
    </row>
    <row r="10" spans="1:9" x14ac:dyDescent="0.25">
      <c r="A10" s="7"/>
      <c r="E10" s="10" t="s">
        <v>25</v>
      </c>
      <c r="F10" s="42" t="s">
        <v>63</v>
      </c>
    </row>
    <row r="11" spans="1:9" x14ac:dyDescent="0.25">
      <c r="A11" s="50">
        <f>'.'!B10</f>
        <v>0</v>
      </c>
      <c r="B11" s="50"/>
      <c r="C11" s="50"/>
    </row>
    <row r="12" spans="1:9" x14ac:dyDescent="0.25">
      <c r="A12" s="50">
        <f>'.'!B11</f>
        <v>0</v>
      </c>
      <c r="B12" s="50"/>
      <c r="C12" s="50"/>
    </row>
    <row r="13" spans="1:9" x14ac:dyDescent="0.25">
      <c r="A13" s="50">
        <f>'.'!B12</f>
        <v>0</v>
      </c>
      <c r="B13" s="50"/>
      <c r="C13" s="50"/>
      <c r="E13" s="10" t="s">
        <v>22</v>
      </c>
      <c r="F13" s="51"/>
      <c r="G13" s="52"/>
    </row>
    <row r="14" spans="1:9" x14ac:dyDescent="0.25">
      <c r="A14" s="50">
        <f>'.'!B13</f>
        <v>0</v>
      </c>
      <c r="B14" s="50"/>
      <c r="C14" s="50"/>
      <c r="E14" s="10" t="s">
        <v>21</v>
      </c>
      <c r="F14" s="51"/>
      <c r="G14" s="52"/>
      <c r="H14" s="13"/>
      <c r="I14" s="13"/>
    </row>
    <row r="15" spans="1:9" x14ac:dyDescent="0.25">
      <c r="E15" s="13"/>
    </row>
    <row r="16" spans="1:9" x14ac:dyDescent="0.25">
      <c r="E16" s="13"/>
    </row>
    <row r="17" spans="1:7" x14ac:dyDescent="0.25">
      <c r="E17" s="13"/>
    </row>
    <row r="20" spans="1:7" x14ac:dyDescent="0.25">
      <c r="C20" s="54"/>
      <c r="D20" s="55"/>
    </row>
    <row r="21" spans="1:7" s="7" customFormat="1" x14ac:dyDescent="0.25">
      <c r="A21" s="7" t="s">
        <v>20</v>
      </c>
      <c r="C21" s="8" t="str">
        <f>'.'!D16</f>
        <v>Volwassen</v>
      </c>
      <c r="D21" s="8" t="str">
        <f>'.'!E16</f>
        <v>Kinderen</v>
      </c>
      <c r="E21" s="8" t="str">
        <f>'.'!F16</f>
        <v>totaal</v>
      </c>
      <c r="F21" s="8" t="s">
        <v>4</v>
      </c>
      <c r="G21" s="8" t="s">
        <v>4</v>
      </c>
    </row>
    <row r="22" spans="1:7" s="7" customFormat="1" x14ac:dyDescent="0.25">
      <c r="C22"/>
      <c r="D22"/>
      <c r="E22"/>
      <c r="F22" s="8" t="s">
        <v>5</v>
      </c>
      <c r="G22" s="8" t="s">
        <v>6</v>
      </c>
    </row>
    <row r="23" spans="1:7" x14ac:dyDescent="0.25">
      <c r="A23" t="s">
        <v>34</v>
      </c>
      <c r="C23">
        <f>'.'!D17</f>
        <v>4</v>
      </c>
      <c r="D23">
        <f>'.'!E17</f>
        <v>2</v>
      </c>
      <c r="E23">
        <f>'.'!F17</f>
        <v>6</v>
      </c>
      <c r="F23" s="1">
        <f>'.'!G17</f>
        <v>0</v>
      </c>
    </row>
    <row r="24" spans="1:7" x14ac:dyDescent="0.25">
      <c r="A24" t="s">
        <v>32</v>
      </c>
      <c r="C24">
        <f>'.'!D18</f>
        <v>160</v>
      </c>
      <c r="D24">
        <f>'.'!E18</f>
        <v>80</v>
      </c>
      <c r="E24">
        <f>'.'!F18</f>
        <v>240</v>
      </c>
      <c r="F24" s="1">
        <f>'.'!G18</f>
        <v>6.0261735537190084</v>
      </c>
      <c r="G24" s="1">
        <f>E24*F24</f>
        <v>1446.2816528925621</v>
      </c>
    </row>
    <row r="25" spans="1:7" x14ac:dyDescent="0.25">
      <c r="F25" s="1"/>
      <c r="G25" s="1"/>
    </row>
    <row r="26" spans="1:7" x14ac:dyDescent="0.25">
      <c r="A26" s="7" t="s">
        <v>19</v>
      </c>
      <c r="F26" s="1"/>
      <c r="G26" s="1"/>
    </row>
    <row r="27" spans="1:7" x14ac:dyDescent="0.25">
      <c r="A27" t="s">
        <v>26</v>
      </c>
      <c r="D27">
        <f>'.'!F22</f>
        <v>0</v>
      </c>
      <c r="E27" s="16">
        <f>'.'!G22</f>
        <v>-6.0261735537190084</v>
      </c>
      <c r="F27" s="1">
        <f>D27*E27</f>
        <v>0</v>
      </c>
    </row>
    <row r="28" spans="1:7" x14ac:dyDescent="0.25">
      <c r="A28" t="s">
        <v>47</v>
      </c>
      <c r="D28">
        <f>'.'!F25</f>
        <v>0</v>
      </c>
      <c r="E28" s="16">
        <f>'.'!G25</f>
        <v>-2.0720000000000001</v>
      </c>
      <c r="F28" s="1">
        <f>D28*E28</f>
        <v>0</v>
      </c>
    </row>
    <row r="29" spans="1:7" x14ac:dyDescent="0.25">
      <c r="A29" t="s">
        <v>8</v>
      </c>
      <c r="D29">
        <f>'.'!F26</f>
        <v>0</v>
      </c>
      <c r="E29" s="16">
        <f>'.'!G26</f>
        <v>-0.73</v>
      </c>
      <c r="F29" s="3">
        <f>D29*E29</f>
        <v>0</v>
      </c>
    </row>
    <row r="30" spans="1:7" x14ac:dyDescent="0.25">
      <c r="F30" s="1"/>
      <c r="G30" s="1">
        <f>SUM(F27:F29)</f>
        <v>0</v>
      </c>
    </row>
    <row r="31" spans="1:7" x14ac:dyDescent="0.25">
      <c r="F31" s="1"/>
      <c r="G31" s="4">
        <f>G24+G30</f>
        <v>1446.2816528925621</v>
      </c>
    </row>
    <row r="32" spans="1:7" x14ac:dyDescent="0.25">
      <c r="A32" t="s">
        <v>35</v>
      </c>
      <c r="E32" s="20">
        <f>'.'!F28</f>
        <v>0</v>
      </c>
      <c r="F32" s="1"/>
      <c r="G32" s="3">
        <f>'.'!H28</f>
        <v>0</v>
      </c>
    </row>
    <row r="33" spans="1:8" x14ac:dyDescent="0.25">
      <c r="F33" s="1"/>
      <c r="G33" s="1">
        <f>G31+G32</f>
        <v>1446.2816528925621</v>
      </c>
    </row>
    <row r="34" spans="1:8" x14ac:dyDescent="0.25">
      <c r="A34" s="7" t="s">
        <v>36</v>
      </c>
      <c r="F34" s="1"/>
      <c r="G34" s="1"/>
      <c r="H34" s="1"/>
    </row>
    <row r="35" spans="1:8" x14ac:dyDescent="0.25">
      <c r="A35" s="53" t="s">
        <v>23</v>
      </c>
      <c r="B35" s="52"/>
      <c r="C35" s="52"/>
      <c r="D35" s="52"/>
      <c r="E35" s="52"/>
      <c r="F35" s="11">
        <v>0</v>
      </c>
      <c r="H35" s="1"/>
    </row>
    <row r="36" spans="1:8" x14ac:dyDescent="0.25">
      <c r="A36" s="53" t="s">
        <v>23</v>
      </c>
      <c r="B36" s="52"/>
      <c r="C36" s="52"/>
      <c r="D36" s="52"/>
      <c r="E36" s="52"/>
      <c r="F36" s="12">
        <v>0</v>
      </c>
      <c r="H36" s="1"/>
    </row>
    <row r="37" spans="1:8" x14ac:dyDescent="0.25">
      <c r="F37" s="1"/>
      <c r="G37" s="3">
        <f>F35+F36</f>
        <v>0</v>
      </c>
    </row>
    <row r="38" spans="1:8" x14ac:dyDescent="0.25">
      <c r="A38" t="s">
        <v>9</v>
      </c>
      <c r="F38" s="1"/>
      <c r="G38" s="1">
        <f>G33+G37</f>
        <v>1446.2816528925621</v>
      </c>
    </row>
    <row r="39" spans="1:8" x14ac:dyDescent="0.25">
      <c r="A39" t="s">
        <v>10</v>
      </c>
      <c r="F39" s="1"/>
      <c r="G39" s="1">
        <f>G38*0.21</f>
        <v>303.719147107438</v>
      </c>
    </row>
    <row r="40" spans="1:8" ht="15.75" thickBot="1" x14ac:dyDescent="0.3">
      <c r="A40" s="5" t="s">
        <v>11</v>
      </c>
      <c r="G40" s="2">
        <f>G38+G39</f>
        <v>1750.0008</v>
      </c>
    </row>
    <row r="41" spans="1:8" ht="15.75" thickTop="1" x14ac:dyDescent="0.25"/>
    <row r="43" spans="1:8" x14ac:dyDescent="0.25">
      <c r="A43" s="7"/>
    </row>
    <row r="45" spans="1:8" x14ac:dyDescent="0.25">
      <c r="A45" t="s">
        <v>24</v>
      </c>
    </row>
  </sheetData>
  <sheetProtection algorithmName="SHA-512" hashValue="TfpCuEVrOb5iicb8KdsK3yRNwtQaGy3SsFsQ5mmlUddo4a75bxrQViSAesMWqmRPFqU8AOQWL9/1v8bXubQT0w==" saltValue="qmGVCB4wrTnmnu6KNJaE1w==" spinCount="100000" sheet="1" selectLockedCells="1"/>
  <mergeCells count="9">
    <mergeCell ref="A36:E36"/>
    <mergeCell ref="A35:E35"/>
    <mergeCell ref="C20:D20"/>
    <mergeCell ref="A11:C11"/>
    <mergeCell ref="A12:C12"/>
    <mergeCell ref="A13:C13"/>
    <mergeCell ref="A14:C14"/>
    <mergeCell ref="F13:G13"/>
    <mergeCell ref="F14:G14"/>
  </mergeCells>
  <hyperlinks>
    <hyperlink ref="F9" r:id="rId1" xr:uid="{47045FA0-99A6-49A5-A567-4D894E01777E}"/>
  </hyperlinks>
  <pageMargins left="0.7" right="0.21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7"/>
  <sheetViews>
    <sheetView workbookViewId="0">
      <selection sqref="A1:XFD1048576"/>
    </sheetView>
  </sheetViews>
  <sheetFormatPr defaultRowHeight="15" x14ac:dyDescent="0.25"/>
  <cols>
    <col min="1" max="16384" width="9.140625" style="13"/>
  </cols>
  <sheetData>
    <row r="1" spans="1:1" x14ac:dyDescent="0.25">
      <c r="A1" s="13" t="s">
        <v>52</v>
      </c>
    </row>
    <row r="2" spans="1:1" x14ac:dyDescent="0.25">
      <c r="A2" s="13">
        <v>0</v>
      </c>
    </row>
    <row r="3" spans="1:1" x14ac:dyDescent="0.25">
      <c r="A3" s="13">
        <v>1</v>
      </c>
    </row>
    <row r="4" spans="1:1" x14ac:dyDescent="0.25">
      <c r="A4" s="13">
        <v>2</v>
      </c>
    </row>
    <row r="5" spans="1:1" x14ac:dyDescent="0.25">
      <c r="A5" s="13">
        <v>3</v>
      </c>
    </row>
    <row r="6" spans="1:1" x14ac:dyDescent="0.25">
      <c r="A6" s="13">
        <v>4</v>
      </c>
    </row>
    <row r="7" spans="1:1" x14ac:dyDescent="0.25">
      <c r="A7" s="13">
        <v>5</v>
      </c>
    </row>
    <row r="8" spans="1:1" x14ac:dyDescent="0.25">
      <c r="A8" s="13">
        <v>6</v>
      </c>
    </row>
    <row r="9" spans="1:1" x14ac:dyDescent="0.25">
      <c r="A9" s="13">
        <v>7</v>
      </c>
    </row>
    <row r="10" spans="1:1" x14ac:dyDescent="0.25">
      <c r="A10" s="13">
        <v>8</v>
      </c>
    </row>
    <row r="11" spans="1:1" x14ac:dyDescent="0.25">
      <c r="A11" s="13">
        <v>9</v>
      </c>
    </row>
    <row r="12" spans="1:1" x14ac:dyDescent="0.25">
      <c r="A12" s="13">
        <v>10</v>
      </c>
    </row>
    <row r="13" spans="1:1" x14ac:dyDescent="0.25">
      <c r="A13" s="13">
        <v>11</v>
      </c>
    </row>
    <row r="14" spans="1:1" x14ac:dyDescent="0.25">
      <c r="A14" s="13">
        <v>12</v>
      </c>
    </row>
    <row r="15" spans="1:1" x14ac:dyDescent="0.25">
      <c r="A15" s="13">
        <v>13</v>
      </c>
    </row>
    <row r="16" spans="1:1" x14ac:dyDescent="0.25">
      <c r="A16" s="13">
        <v>14</v>
      </c>
    </row>
    <row r="17" spans="1:1" x14ac:dyDescent="0.25">
      <c r="A17" s="13">
        <v>15</v>
      </c>
    </row>
    <row r="18" spans="1:1" x14ac:dyDescent="0.25">
      <c r="A18" s="13">
        <v>16</v>
      </c>
    </row>
    <row r="19" spans="1:1" x14ac:dyDescent="0.25">
      <c r="A19" s="13">
        <v>17</v>
      </c>
    </row>
    <row r="20" spans="1:1" x14ac:dyDescent="0.25">
      <c r="A20" s="13">
        <v>18</v>
      </c>
    </row>
    <row r="21" spans="1:1" x14ac:dyDescent="0.25">
      <c r="A21" s="13">
        <v>19</v>
      </c>
    </row>
    <row r="22" spans="1:1" x14ac:dyDescent="0.25">
      <c r="A22" s="13">
        <v>20</v>
      </c>
    </row>
    <row r="23" spans="1:1" x14ac:dyDescent="0.25">
      <c r="A23" s="13">
        <v>21</v>
      </c>
    </row>
    <row r="24" spans="1:1" x14ac:dyDescent="0.25">
      <c r="A24" s="13">
        <v>22</v>
      </c>
    </row>
    <row r="25" spans="1:1" x14ac:dyDescent="0.25">
      <c r="A25" s="13">
        <v>23</v>
      </c>
    </row>
    <row r="26" spans="1:1" x14ac:dyDescent="0.25">
      <c r="A26" s="13">
        <v>24</v>
      </c>
    </row>
    <row r="27" spans="1:1" x14ac:dyDescent="0.25">
      <c r="A27" s="13">
        <v>25</v>
      </c>
    </row>
    <row r="28" spans="1:1" x14ac:dyDescent="0.25">
      <c r="A28" s="13">
        <v>26</v>
      </c>
    </row>
    <row r="29" spans="1:1" x14ac:dyDescent="0.25">
      <c r="A29" s="13">
        <v>27</v>
      </c>
    </row>
    <row r="30" spans="1:1" x14ac:dyDescent="0.25">
      <c r="A30" s="13">
        <v>28</v>
      </c>
    </row>
    <row r="31" spans="1:1" x14ac:dyDescent="0.25">
      <c r="A31" s="13">
        <v>29</v>
      </c>
    </row>
    <row r="32" spans="1:1" x14ac:dyDescent="0.25">
      <c r="A32" s="13">
        <v>30</v>
      </c>
    </row>
    <row r="33" spans="1:1" x14ac:dyDescent="0.25">
      <c r="A33" s="13">
        <v>31</v>
      </c>
    </row>
    <row r="34" spans="1:1" x14ac:dyDescent="0.25">
      <c r="A34" s="13">
        <v>32</v>
      </c>
    </row>
    <row r="35" spans="1:1" x14ac:dyDescent="0.25">
      <c r="A35" s="13">
        <v>33</v>
      </c>
    </row>
    <row r="36" spans="1:1" x14ac:dyDescent="0.25">
      <c r="A36" s="13">
        <v>34</v>
      </c>
    </row>
    <row r="37" spans="1:1" x14ac:dyDescent="0.25">
      <c r="A37" s="13">
        <v>35</v>
      </c>
    </row>
    <row r="38" spans="1:1" x14ac:dyDescent="0.25">
      <c r="A38" s="13">
        <v>36</v>
      </c>
    </row>
    <row r="39" spans="1:1" x14ac:dyDescent="0.25">
      <c r="A39" s="13">
        <v>37</v>
      </c>
    </row>
    <row r="40" spans="1:1" x14ac:dyDescent="0.25">
      <c r="A40" s="13">
        <v>38</v>
      </c>
    </row>
    <row r="41" spans="1:1" x14ac:dyDescent="0.25">
      <c r="A41" s="13">
        <v>39</v>
      </c>
    </row>
    <row r="42" spans="1:1" x14ac:dyDescent="0.25">
      <c r="A42" s="13">
        <v>40</v>
      </c>
    </row>
    <row r="43" spans="1:1" x14ac:dyDescent="0.25">
      <c r="A43" s="13">
        <v>41</v>
      </c>
    </row>
    <row r="44" spans="1:1" x14ac:dyDescent="0.25">
      <c r="A44" s="13">
        <v>42</v>
      </c>
    </row>
    <row r="45" spans="1:1" x14ac:dyDescent="0.25">
      <c r="A45" s="13">
        <v>43</v>
      </c>
    </row>
    <row r="46" spans="1:1" x14ac:dyDescent="0.25">
      <c r="A46" s="13">
        <v>44</v>
      </c>
    </row>
    <row r="47" spans="1:1" x14ac:dyDescent="0.25">
      <c r="A47" s="13">
        <v>45</v>
      </c>
    </row>
    <row r="48" spans="1:1" x14ac:dyDescent="0.25">
      <c r="A48" s="13">
        <v>46</v>
      </c>
    </row>
    <row r="49" spans="1:1" x14ac:dyDescent="0.25">
      <c r="A49" s="13">
        <v>47</v>
      </c>
    </row>
    <row r="50" spans="1:1" x14ac:dyDescent="0.25">
      <c r="A50" s="13">
        <v>48</v>
      </c>
    </row>
    <row r="51" spans="1:1" x14ac:dyDescent="0.25">
      <c r="A51" s="13">
        <v>49</v>
      </c>
    </row>
    <row r="52" spans="1:1" x14ac:dyDescent="0.25">
      <c r="A52" s="13">
        <v>50</v>
      </c>
    </row>
    <row r="53" spans="1:1" x14ac:dyDescent="0.25">
      <c r="A53" s="13">
        <v>51</v>
      </c>
    </row>
    <row r="54" spans="1:1" x14ac:dyDescent="0.25">
      <c r="A54" s="13">
        <v>52</v>
      </c>
    </row>
    <row r="55" spans="1:1" x14ac:dyDescent="0.25">
      <c r="A55" s="13">
        <v>53</v>
      </c>
    </row>
    <row r="56" spans="1:1" x14ac:dyDescent="0.25">
      <c r="A56" s="13">
        <v>54</v>
      </c>
    </row>
    <row r="57" spans="1:1" x14ac:dyDescent="0.25">
      <c r="A57" s="13">
        <v>55</v>
      </c>
    </row>
    <row r="58" spans="1:1" x14ac:dyDescent="0.25">
      <c r="A58" s="13">
        <v>56</v>
      </c>
    </row>
    <row r="59" spans="1:1" x14ac:dyDescent="0.25">
      <c r="A59" s="13">
        <v>57</v>
      </c>
    </row>
    <row r="60" spans="1:1" x14ac:dyDescent="0.25">
      <c r="A60" s="13">
        <v>58</v>
      </c>
    </row>
    <row r="61" spans="1:1" x14ac:dyDescent="0.25">
      <c r="A61" s="13">
        <v>59</v>
      </c>
    </row>
    <row r="62" spans="1:1" x14ac:dyDescent="0.25">
      <c r="A62" s="13">
        <v>60</v>
      </c>
    </row>
    <row r="63" spans="1:1" x14ac:dyDescent="0.25">
      <c r="A63" s="13">
        <v>61</v>
      </c>
    </row>
    <row r="64" spans="1:1" x14ac:dyDescent="0.25">
      <c r="A64" s="13">
        <v>62</v>
      </c>
    </row>
    <row r="65" spans="1:1" x14ac:dyDescent="0.25">
      <c r="A65" s="13">
        <v>63</v>
      </c>
    </row>
    <row r="66" spans="1:1" x14ac:dyDescent="0.25">
      <c r="A66" s="13">
        <v>64</v>
      </c>
    </row>
    <row r="67" spans="1:1" x14ac:dyDescent="0.25">
      <c r="A67" s="13">
        <v>65</v>
      </c>
    </row>
    <row r="68" spans="1:1" x14ac:dyDescent="0.25">
      <c r="A68" s="13">
        <v>66</v>
      </c>
    </row>
    <row r="69" spans="1:1" x14ac:dyDescent="0.25">
      <c r="A69" s="13">
        <v>67</v>
      </c>
    </row>
    <row r="70" spans="1:1" x14ac:dyDescent="0.25">
      <c r="A70" s="13">
        <v>68</v>
      </c>
    </row>
    <row r="71" spans="1:1" x14ac:dyDescent="0.25">
      <c r="A71" s="13">
        <v>69</v>
      </c>
    </row>
    <row r="72" spans="1:1" x14ac:dyDescent="0.25">
      <c r="A72" s="13">
        <v>70</v>
      </c>
    </row>
    <row r="73" spans="1:1" x14ac:dyDescent="0.25">
      <c r="A73" s="13">
        <v>71</v>
      </c>
    </row>
    <row r="74" spans="1:1" x14ac:dyDescent="0.25">
      <c r="A74" s="13">
        <v>72</v>
      </c>
    </row>
    <row r="75" spans="1:1" x14ac:dyDescent="0.25">
      <c r="A75" s="13">
        <v>73</v>
      </c>
    </row>
    <row r="76" spans="1:1" x14ac:dyDescent="0.25">
      <c r="A76" s="13">
        <v>74</v>
      </c>
    </row>
    <row r="77" spans="1:1" x14ac:dyDescent="0.25">
      <c r="A77" s="13">
        <v>75</v>
      </c>
    </row>
  </sheetData>
  <sheetProtection password="C819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showFormulas="1" workbookViewId="0">
      <selection sqref="A1:XFD1048576"/>
    </sheetView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45</v>
      </c>
    </row>
    <row r="3" spans="1:1" x14ac:dyDescent="0.25">
      <c r="A3" t="s">
        <v>46</v>
      </c>
    </row>
  </sheetData>
  <sheetProtection password="C819" sheet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>
      <selection sqref="A1:XFD1048576"/>
    </sheetView>
  </sheetViews>
  <sheetFormatPr defaultRowHeight="15" x14ac:dyDescent="0.25"/>
  <sheetData>
    <row r="1" spans="1:1" x14ac:dyDescent="0.25">
      <c r="A1" t="s">
        <v>53</v>
      </c>
    </row>
    <row r="2" spans="1:1" x14ac:dyDescent="0.25">
      <c r="A2">
        <v>0</v>
      </c>
    </row>
    <row r="3" spans="1:1" x14ac:dyDescent="0.25">
      <c r="A3">
        <v>40</v>
      </c>
    </row>
    <row r="4" spans="1:1" x14ac:dyDescent="0.25">
      <c r="A4">
        <v>80</v>
      </c>
    </row>
    <row r="5" spans="1:1" x14ac:dyDescent="0.25">
      <c r="A5">
        <v>120</v>
      </c>
    </row>
    <row r="6" spans="1:1" x14ac:dyDescent="0.25">
      <c r="A6">
        <v>160</v>
      </c>
    </row>
    <row r="7" spans="1:1" x14ac:dyDescent="0.25">
      <c r="A7">
        <v>200</v>
      </c>
    </row>
  </sheetData>
  <sheetProtection password="C819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2"/>
  <sheetViews>
    <sheetView workbookViewId="0"/>
  </sheetViews>
  <sheetFormatPr defaultRowHeight="15" x14ac:dyDescent="0.25"/>
  <sheetData>
    <row r="1" spans="1:1" x14ac:dyDescent="0.25">
      <c r="A1" t="s">
        <v>55</v>
      </c>
    </row>
    <row r="2" spans="1:1" x14ac:dyDescent="0.25">
      <c r="A2">
        <v>0</v>
      </c>
    </row>
    <row r="3" spans="1:1" x14ac:dyDescent="0.25">
      <c r="A3">
        <v>40</v>
      </c>
    </row>
    <row r="4" spans="1:1" x14ac:dyDescent="0.25">
      <c r="A4">
        <v>80</v>
      </c>
    </row>
    <row r="5" spans="1:1" x14ac:dyDescent="0.25">
      <c r="A5">
        <v>120</v>
      </c>
    </row>
    <row r="6" spans="1:1" x14ac:dyDescent="0.25">
      <c r="A6">
        <v>160</v>
      </c>
    </row>
    <row r="7" spans="1:1" x14ac:dyDescent="0.25">
      <c r="A7">
        <v>200</v>
      </c>
    </row>
    <row r="8" spans="1:1" x14ac:dyDescent="0.25">
      <c r="A8">
        <v>240</v>
      </c>
    </row>
    <row r="9" spans="1:1" x14ac:dyDescent="0.25">
      <c r="A9">
        <v>280</v>
      </c>
    </row>
    <row r="10" spans="1:1" x14ac:dyDescent="0.25">
      <c r="A10">
        <v>320</v>
      </c>
    </row>
    <row r="11" spans="1:1" x14ac:dyDescent="0.25">
      <c r="A11">
        <v>360</v>
      </c>
    </row>
    <row r="12" spans="1:1" x14ac:dyDescent="0.25">
      <c r="A12">
        <v>400</v>
      </c>
    </row>
  </sheetData>
  <sheetProtection password="C819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.</vt:lpstr>
      <vt:lpstr>..</vt:lpstr>
      <vt:lpstr>...</vt:lpstr>
      <vt:lpstr>....</vt:lpstr>
      <vt:lpstr>.....</vt:lpstr>
      <vt:lpstr>......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van Rooijen</cp:lastModifiedBy>
  <cp:lastPrinted>2023-09-11T19:26:19Z</cp:lastPrinted>
  <dcterms:created xsi:type="dcterms:W3CDTF">2016-08-13T20:32:10Z</dcterms:created>
  <dcterms:modified xsi:type="dcterms:W3CDTF">2024-09-11T14:05:06Z</dcterms:modified>
</cp:coreProperties>
</file>